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水道課\01_庶務G\◎経営戦略関係\◆経営比較分析表\R7年度　経営比較分析表（水道）R6決算\回答\"/>
    </mc:Choice>
  </mc:AlternateContent>
  <xr:revisionPtr revIDLastSave="0" documentId="13_ncr:1_{CC783FEA-6C52-4C67-A062-3E36B6F002B5}" xr6:coauthVersionLast="47" xr6:coauthVersionMax="47" xr10:uidLastSave="{00000000-0000-0000-0000-000000000000}"/>
  <workbookProtection workbookAlgorithmName="SHA-512" workbookHashValue="L1RUtx+mbl1u8bmhn9iDhq4DVUNIX9GHni8A6EH9khuIKU9jtv1/a/5Yx9C9TIN4kec45nxoYMqJUgcACrJjkw==" workbookSaltValue="Vr3uG+TU85Nf12wSDslf6A==" workbookSpinCount="100000" lockStructure="1"/>
  <bookViews>
    <workbookView xWindow="-120" yWindow="-120" windowWidth="1980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G85" i="4"/>
  <c r="F85" i="4"/>
  <c r="BB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<sst xmlns="http://schemas.openxmlformats.org/spreadsheetml/2006/main" count="228" uniqueCount="114">
  <si>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</si>
  <si>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</si>
  <si>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</si>
  <si>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</si>
  <si>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</si>
  <si>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</si>
  <si>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</si>
  <si>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</si>
  <si>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</si>
  <si>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</si>
  <si>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</si>
  <si>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</si>
  <si>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</si>
  <si>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</si>
  <si>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</si>
  <si>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</si>
  <si>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</si>
  <si>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</si>
  <si>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</si>
  <si>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</si>
  <si>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</si>
  <si>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</si>
  <si>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</si>
  <si>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</si>
  <si>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</si>
  <si>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</si>
  <si>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</si>
  <si>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</si>
  <si>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</si>
  <si>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</si>
  <si>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</si>
  <si>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</si>
  <si>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</si>
  <si>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</si>
  <si>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</si>
  <si>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</si>
  <si>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</si>
  <si>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</si>
  <si>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</si>
  <si>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</si>
  <si>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</si>
  <si>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</si>
  <si>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</si>
  <si>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</si>
  <si>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</si>
  <si>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</si>
  <si>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</si>
  <si>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</si>
  <si>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</si>
  <si>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</si>
  <si>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</si>
  <si>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</si>
  <si>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</si>
  <si>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</si>
  <si>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</si>
  <si>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</si>
  <si>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</si>
  <si>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</si>
  <si>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</si>
  <si>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</si>
  <si>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</si>
  <si>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</si>
  <si>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</si>
  <si>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</si>
  <si>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</si>
  <si>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</si>
  <si>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</si>
  <si>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</si>
  <si>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</si>
  <si>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</si>
  <si>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</si>
  <si>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</si>
  <si>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</si>
  <si>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</si>
  <si>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</si>
  <si>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</si>
  <si>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</si>
  <si>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</si>
  <si>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</si>
  <si>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</si>
  <si>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</si>
  <si>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</si>
  <si>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</si>
  <si>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</si>
  <si>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</si>
  <si>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</si>
  <si>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</si>
  <si>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</si>
  <si>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</si>
  <si>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</si>
  <si>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</si>
  <si>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</si>
  <si>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</si>
  <si>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富士見市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</si>
  <si>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</si>
  <si>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</si>
  <si>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</si>
  <si>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</si>
  <si>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</si>
  <si>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</si>
  <si>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</si>
  <si>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</si>
  <si>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</si>
  <si>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</si>
  <si>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</si>
  <si>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</si>
  <si>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</si>
  <si>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</si>
  <si>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</si>
  <si>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</si>
  <si>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</si>
  <si>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全国平均及び類似団体の平均値を上回っている。管路経年化率、管路更新率を踏まえ、将来的な更新等の財源の確保や計画的な老朽化対策が必要である。
②管路経年化率
　全国平均及び類似団体の平均値を下回っている。現時点では法定耐用年数を超えた管路の割合が低いことを示している。
③管路更新率
　全国平均及び類似団体の平均値を下回っている。管路経年化率が低いため、現時点での投資の必要性は低いものの将来的な投資は必然であるため、計画的な更新の見直しが必要である。</t>
    <phoneticPr fontId="4"/>
  </si>
  <si>
    <t xml:space="preserve"> 現状では、事業・サービスの提供を安定的に継続するために必要な施設・設備に対する投資が適切に見込まれ、経営状況は、概ね健全な状態であるといえる。
　しかし、将来的な管路の更新等課題は明らかである。そのため、令和7年度において、富士見市水道ビジョン等の見直しを行っていく。今後は、策定した計画に基づき、事業運営の効率化を進め、また、水道施設等の整備を行う。</t>
    <phoneticPr fontId="4"/>
  </si>
  <si>
    <t>①経常収支比率
　前年度と比較すると、経常費用が増加したことが要因で減少したと考えられる。今後は浄水場などの施設の老朽化対策を効率的に実施して、維持管理の経費を抑えていくことが求められる。
②累積欠損金比率
　累積欠損金は発生していない。
③流動比率
　新規の企業債借入予定もないため安定した支払能力を保有している。
④企業債残高対給水収益比率
　現時点では内部留保資金を活用することにより建設改良費の不足分を補填しているため、当面企業債の借入予定はない。
⑤料金回収率
　給水に係る費用が給水収益で賄えず、不足分を給水収益以外で賄っていることを表している。要因としては、一時的な費用の増加によるものである。
⑥給水原価
　類似団体の平均値を下回っており、経常費用が減少していることにより給水原価が抑えられ、効率的な運営となった。
⑦施設利用率
　人口規模に見合った最大給水量の設定により、安定した施設利用率を継続している。
⑧有収率
　全国平均及び類似団体の平均値を上回っている。引き続き漏水調査等による収益につながらない配水状況の改善に努める。</t>
    <rPh sb="250" eb="251">
      <t>マカナ</t>
    </rPh>
    <rPh sb="254" eb="257">
      <t>フソクブン</t>
    </rPh>
    <rPh sb="258" eb="260">
      <t>キュウスイ</t>
    </rPh>
    <rPh sb="260" eb="262">
      <t>シュウエキ</t>
    </rPh>
    <rPh sb="262" eb="264">
      <t>イガイ</t>
    </rPh>
    <rPh sb="265" eb="266">
      <t>マカナ</t>
    </rPh>
    <rPh sb="273" eb="274">
      <t>アラワ</t>
    </rPh>
    <rPh sb="279" eb="281">
      <t>ヨウイン</t>
    </rPh>
    <rPh sb="286" eb="289">
      <t>イチジテキ</t>
    </rPh>
    <rPh sb="290" eb="292">
      <t>ヒヨウ</t>
    </rPh>
    <rPh sb="293" eb="29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</si>
</sst>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0.18</c:v>
                </c:pt>
                <c:pt idx="1">
                  <c:v>0.15</c:v>
                </c:pt>
                <c:pt idx="2">
                  <c:v>0.17</c:v>
                </c:pt>
                <c:pt idx="3">
                  <c:v>0.28999999999999998</c:v>
                </c:pt>
                <c:pt idx="4">
                  <c:v>0.05</c:v>
                </c:pt>
              </c:numCache>
            </c:numRef>
          </c:val>
          <c:extLst>
            <c:ext xmlns:c16="http://schemas.microsoft.com/office/drawing/2014/chart" uri="{C3380CC4-5D6E-409C-BE32-E72D297353CC}">
              <c16:uniqueId val="{00000000-3A6D-4B8E-8485-1CB36DF77C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A6D-4B8E-8485-1CB36DF77C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73.16</c:v>
                </c:pt>
                <c:pt idx="1">
                  <c:v>71.92</c:v>
                </c:pt>
                <c:pt idx="2">
                  <c:v>71.13</c:v>
                </c:pt>
                <c:pt idx="3">
                  <c:v>70.58</c:v>
                </c:pt>
                <c:pt idx="4">
                  <c:v>70.209999999999994</c:v>
                </c:pt>
              </c:numCache>
            </c:numRef>
          </c:val>
          <c:extLst>
            <c:ext xmlns:c16="http://schemas.microsoft.com/office/drawing/2014/chart" uri="{C3380CC4-5D6E-409C-BE32-E72D297353CC}">
              <c16:uniqueId val="{00000000-2206-45D6-97E3-82951C5EFB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2206-45D6-97E3-82951C5EFB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87.7</c:v>
                </c:pt>
                <c:pt idx="1">
                  <c:v>96.28</c:v>
                </c:pt>
                <c:pt idx="2">
                  <c:v>96.3</c:v>
                </c:pt>
                <c:pt idx="3">
                  <c:v>95.27</c:v>
                </c:pt>
                <c:pt idx="4">
                  <c:v>96.07</c:v>
                </c:pt>
              </c:numCache>
            </c:numRef>
          </c:val>
          <c:extLst>
            <c:ext xmlns:c16="http://schemas.microsoft.com/office/drawing/2014/chart" uri="{C3380CC4-5D6E-409C-BE32-E72D297353CC}">
              <c16:uniqueId val="{00000000-6A35-4A19-AAEC-479FE7AFFF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6A35-4A19-AAEC-479FE7AFFF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109.21</c:v>
                </c:pt>
                <c:pt idx="1">
                  <c:v>124.69</c:v>
                </c:pt>
                <c:pt idx="2">
                  <c:v>122.44</c:v>
                </c:pt>
                <c:pt idx="3">
                  <c:v>117.46</c:v>
                </c:pt>
                <c:pt idx="4">
                  <c:v>115.97</c:v>
                </c:pt>
              </c:numCache>
            </c:numRef>
          </c:val>
          <c:extLst>
            <c:ext xmlns:c16="http://schemas.microsoft.com/office/drawing/2014/chart" uri="{C3380CC4-5D6E-409C-BE32-E72D297353CC}">
              <c16:uniqueId val="{00000000-0C74-49E1-A22F-7AAAD73028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0C74-49E1-A22F-7AAAD73028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53.05</c:v>
                </c:pt>
                <c:pt idx="1">
                  <c:v>53.68</c:v>
                </c:pt>
                <c:pt idx="2">
                  <c:v>55.06</c:v>
                </c:pt>
                <c:pt idx="3">
                  <c:v>56.24</c:v>
                </c:pt>
                <c:pt idx="4">
                  <c:v>57.05</c:v>
                </c:pt>
              </c:numCache>
            </c:numRef>
          </c:val>
          <c:extLst>
            <c:ext xmlns:c16="http://schemas.microsoft.com/office/drawing/2014/chart" uri="{C3380CC4-5D6E-409C-BE32-E72D297353CC}">
              <c16:uniqueId val="{00000000-7147-414A-B41A-5090C93434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7147-414A-B41A-5090C93434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2.33</c:v>
                </c:pt>
                <c:pt idx="1">
                  <c:v>2.16</c:v>
                </c:pt>
                <c:pt idx="2">
                  <c:v>2.16</c:v>
                </c:pt>
                <c:pt idx="3">
                  <c:v>1.85</c:v>
                </c:pt>
                <c:pt idx="4">
                  <c:v>1.8</c:v>
                </c:pt>
              </c:numCache>
            </c:numRef>
          </c:val>
          <c:extLst>
            <c:ext xmlns:c16="http://schemas.microsoft.com/office/drawing/2014/chart" uri="{C3380CC4-5D6E-409C-BE32-E72D297353CC}">
              <c16:uniqueId val="{00000000-9103-4AA8-A090-E5777C7766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9103-4AA8-A090-E5777C7766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61-4475-B277-011994A75E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2861-4475-B277-011994A75E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401.43</c:v>
                </c:pt>
                <c:pt idx="1">
                  <c:v>404.15</c:v>
                </c:pt>
                <c:pt idx="2">
                  <c:v>614.44000000000005</c:v>
                </c:pt>
                <c:pt idx="3">
                  <c:v>738.61</c:v>
                </c:pt>
                <c:pt idx="4">
                  <c:v>650.15</c:v>
                </c:pt>
              </c:numCache>
            </c:numRef>
          </c:val>
          <c:extLst>
            <c:ext xmlns:c16="http://schemas.microsoft.com/office/drawing/2014/chart" uri="{C3380CC4-5D6E-409C-BE32-E72D297353CC}">
              <c16:uniqueId val="{00000000-F1A2-4F81-8F83-16703D98FD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1A2-4F81-8F83-16703D98FD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50.35</c:v>
                </c:pt>
                <c:pt idx="1">
                  <c:v>35.68</c:v>
                </c:pt>
                <c:pt idx="2">
                  <c:v>34.58</c:v>
                </c:pt>
                <c:pt idx="3">
                  <c:v>20.22</c:v>
                </c:pt>
                <c:pt idx="4">
                  <c:v>14.07</c:v>
                </c:pt>
              </c:numCache>
            </c:numRef>
          </c:val>
          <c:extLst>
            <c:ext xmlns:c16="http://schemas.microsoft.com/office/drawing/2014/chart" uri="{C3380CC4-5D6E-409C-BE32-E72D297353CC}">
              <c16:uniqueId val="{00000000-D750-417A-AC4C-F25CC2B786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D750-417A-AC4C-F25CC2B786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96.95</c:v>
                </c:pt>
                <c:pt idx="1">
                  <c:v>108.12</c:v>
                </c:pt>
                <c:pt idx="2">
                  <c:v>80.48</c:v>
                </c:pt>
                <c:pt idx="3">
                  <c:v>103.31</c:v>
                </c:pt>
                <c:pt idx="4">
                  <c:v>99.41</c:v>
                </c:pt>
              </c:numCache>
            </c:numRef>
          </c:val>
          <c:extLst>
            <c:ext xmlns:c16="http://schemas.microsoft.com/office/drawing/2014/chart" uri="{C3380CC4-5D6E-409C-BE32-E72D297353CC}">
              <c16:uniqueId val="{00000000-83D6-4730-A054-DEC52134D6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83D6-4730-A054-DEC52134D6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138.9</c:v>
                </c:pt>
                <c:pt idx="1">
                  <c:v>123.53</c:v>
                </c:pt>
                <c:pt idx="2">
                  <c:v>129.80000000000001</c:v>
                </c:pt>
                <c:pt idx="3">
                  <c:v>130.55000000000001</c:v>
                </c:pt>
                <c:pt idx="4">
                  <c:v>135.97999999999999</c:v>
                </c:pt>
              </c:numCache>
            </c:numRef>
          </c:val>
          <c:extLst>
            <c:ext xmlns:c16="http://schemas.microsoft.com/office/drawing/2014/chart" uri="{C3380CC4-5D6E-409C-BE32-E72D297353CC}">
              <c16:uniqueId val="{00000000-D08C-4CCA-B8AA-D831351857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D08C-4CCA-B8AA-D831351857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2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埼玉県　富士見市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113404</v>
      </c>
      <c r="AM8" s="68"/>
      <c r="AN8" s="68"/>
      <c r="AO8" s="68"/>
      <c r="AP8" s="68"/>
      <c r="AQ8" s="68"/>
      <c r="AR8" s="68"/>
      <c r="AS8" s="68"/>
      <c r="AT8" s="36">
        <f>データ!$S$6</f>
        <v>19.77</v>
      </c>
      <c r="AU8" s="37"/>
      <c r="AV8" s="37"/>
      <c r="AW8" s="37"/>
      <c r="AX8" s="37"/>
      <c r="AY8" s="37"/>
      <c r="AZ8" s="37"/>
      <c r="BA8" s="37"/>
      <c r="BB8" s="57">
        <f>データ!$T$6</f>
        <v>5736.17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95.54</v>
      </c>
      <c r="J10" s="37"/>
      <c r="K10" s="37"/>
      <c r="L10" s="37"/>
      <c r="M10" s="37"/>
      <c r="N10" s="37"/>
      <c r="O10" s="67"/>
      <c r="P10" s="57">
        <f>データ!$P$6</f>
        <v>99.98</v>
      </c>
      <c r="Q10" s="57"/>
      <c r="R10" s="57"/>
      <c r="S10" s="57"/>
      <c r="T10" s="57"/>
      <c r="U10" s="57"/>
      <c r="V10" s="57"/>
      <c r="W10" s="68">
        <f>データ!$Q$6</f>
        <v>2255</v>
      </c>
      <c r="X10" s="68"/>
      <c r="Y10" s="68"/>
      <c r="Z10" s="68"/>
      <c r="AA10" s="68"/>
      <c r="AB10" s="68"/>
      <c r="AC10" s="68"/>
      <c r="AD10" s="2"/>
      <c r="AE10" s="2"/>
      <c r="AF10" s="2"/>
      <c r="AG10" s="2"/>
      <c r="AH10" s="2"/>
      <c r="AI10" s="2"/>
      <c r="AJ10" s="2"/>
      <c r="AK10" s="2"/>
      <c r="AL10" s="68">
        <f>データ!$U$6</f>
        <v>112858</v>
      </c>
      <c r="AM10" s="68"/>
      <c r="AN10" s="68"/>
      <c r="AO10" s="68"/>
      <c r="AP10" s="68"/>
      <c r="AQ10" s="68"/>
      <c r="AR10" s="68"/>
      <c r="AS10" s="68"/>
      <c r="AT10" s="36">
        <f>データ!$V$6</f>
        <v>19.7</v>
      </c>
      <c r="AU10" s="37"/>
      <c r="AV10" s="37"/>
      <c r="AW10" s="37"/>
      <c r="AX10" s="37"/>
      <c r="AY10" s="37"/>
      <c r="AZ10" s="37"/>
      <c r="BA10" s="37"/>
      <c r="BB10" s="57">
        <f>データ!$W$6</f>
        <v>5728.83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5FXdAjReRz82fUsz4NEKnGxMUP+f1s55TL49WmlT7lsYEjBk2A6cbyump29g6FGNgGw/KKFAiAU4RT/wPQ4dw==" saltValue="Cu9fEt5uIMQ229WI4Dgo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112356</v>
      </c>
      <c r="D6" s="20">
        <f t="shared" si="3"/>
        <v>46</v>
      </c>
      <c r="E6" s="20">
        <f t="shared" si="3"/>
        <v>1</v>
      </c>
      <c r="F6" s="20">
        <f t="shared" si="3"/>
        <v>0</v>
      </c>
      <c r="G6" s="20">
        <f t="shared" si="3"/>
        <v>1</v>
      </c>
      <c r="H6" s="20" t="str">
        <f t="shared" si="3"/>
        <v>埼玉県　富士見市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95.54</v>
      </c>
      <c r="P6" s="21">
        <f t="shared" si="3"/>
        <v>99.98</v>
      </c>
      <c r="Q6" s="21">
        <f t="shared" si="3"/>
        <v>2255</v>
      </c>
      <c r="R6" s="21">
        <f t="shared" si="3"/>
        <v>113404</v>
      </c>
      <c r="S6" s="21">
        <f t="shared" si="3"/>
        <v>19.77</v>
      </c>
      <c r="T6" s="21">
        <f t="shared" si="3"/>
        <v>5736.17</v>
      </c>
      <c r="U6" s="21">
        <f t="shared" si="3"/>
        <v>112858</v>
      </c>
      <c r="V6" s="21">
        <f t="shared" si="3"/>
        <v>19.7</v>
      </c>
      <c r="W6" s="21">
        <f t="shared" si="3"/>
        <v>5728.83</v>
      </c>
      <c r="X6" s="22">
        <f>IF(X7="",NA(),X7)</f>
        <v>109.21</v>
      </c>
      <c r="Y6" s="22">
        <f t="shared" ref="Y6:AG6" si="4">IF(Y7="",NA(),Y7)</f>
        <v>124.69</v>
      </c>
      <c r="Z6" s="22">
        <f t="shared" si="4"/>
        <v>122.44</v>
      </c>
      <c r="AA6" s="22">
        <f t="shared" si="4"/>
        <v>117.46</v>
      </c>
      <c r="AB6" s="22">
        <f t="shared" si="4"/>
        <v>115.97</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401.43</v>
      </c>
      <c r="AU6" s="22">
        <f t="shared" ref="AU6:BC6" si="6">IF(AU7="",NA(),AU7)</f>
        <v>404.15</v>
      </c>
      <c r="AV6" s="22">
        <f t="shared" si="6"/>
        <v>614.44000000000005</v>
      </c>
      <c r="AW6" s="22">
        <f t="shared" si="6"/>
        <v>738.61</v>
      </c>
      <c r="AX6" s="22">
        <f t="shared" si="6"/>
        <v>650.15</v>
      </c>
      <c r="AY6" s="22">
        <f t="shared" si="6"/>
        <v>360.96</v>
      </c>
      <c r="AZ6" s="22">
        <f t="shared" si="6"/>
        <v>351.29</v>
      </c>
      <c r="BA6" s="22">
        <f t="shared" si="6"/>
        <v>364.24</v>
      </c>
      <c r="BB6" s="22">
        <f t="shared" si="6"/>
        <v>369.82</v>
      </c>
      <c r="BC6" s="22">
        <f t="shared" si="6"/>
        <v>355.75</v>
      </c>
      <c r="BD6" s="21" t="str">
        <f>IF(BD7="","",IF(BD7="-","【-】","【"&amp;SUBSTITUTE(TEXT(BD7,"#,##0.00"),"-","△")&amp;"】"))</f>
        <v>【239.69】</v>
      </c>
      <c r="BE6" s="22">
        <f>IF(BE7="",NA(),BE7)</f>
        <v>50.35</v>
      </c>
      <c r="BF6" s="22">
        <f t="shared" ref="BF6:BN6" si="7">IF(BF7="",NA(),BF7)</f>
        <v>35.68</v>
      </c>
      <c r="BG6" s="22">
        <f t="shared" si="7"/>
        <v>34.58</v>
      </c>
      <c r="BH6" s="22">
        <f t="shared" si="7"/>
        <v>20.22</v>
      </c>
      <c r="BI6" s="22">
        <f t="shared" si="7"/>
        <v>14.07</v>
      </c>
      <c r="BJ6" s="22">
        <f t="shared" si="7"/>
        <v>239.18</v>
      </c>
      <c r="BK6" s="22">
        <f t="shared" si="7"/>
        <v>236.29</v>
      </c>
      <c r="BL6" s="22">
        <f t="shared" si="7"/>
        <v>238.77</v>
      </c>
      <c r="BM6" s="22">
        <f t="shared" si="7"/>
        <v>218.57</v>
      </c>
      <c r="BN6" s="22">
        <f t="shared" si="7"/>
        <v>222.45</v>
      </c>
      <c r="BO6" s="21" t="str">
        <f>IF(BO7="","",IF(BO7="-","【-】","【"&amp;SUBSTITUTE(TEXT(BO7,"#,##0.00"),"-","△")&amp;"】"))</f>
        <v>【264.86】</v>
      </c>
      <c r="BP6" s="22">
        <f>IF(BP7="",NA(),BP7)</f>
        <v>96.95</v>
      </c>
      <c r="BQ6" s="22">
        <f t="shared" ref="BQ6:BY6" si="8">IF(BQ7="",NA(),BQ7)</f>
        <v>108.12</v>
      </c>
      <c r="BR6" s="22">
        <f t="shared" si="8"/>
        <v>80.48</v>
      </c>
      <c r="BS6" s="22">
        <f t="shared" si="8"/>
        <v>103.31</v>
      </c>
      <c r="BT6" s="22">
        <f t="shared" si="8"/>
        <v>99.41</v>
      </c>
      <c r="BU6" s="22">
        <f t="shared" si="8"/>
        <v>101.89</v>
      </c>
      <c r="BV6" s="22">
        <f t="shared" si="8"/>
        <v>104.33</v>
      </c>
      <c r="BW6" s="22">
        <f t="shared" si="8"/>
        <v>98.85</v>
      </c>
      <c r="BX6" s="22">
        <f t="shared" si="8"/>
        <v>101.78</v>
      </c>
      <c r="BY6" s="22">
        <f t="shared" si="8"/>
        <v>100.33</v>
      </c>
      <c r="BZ6" s="21" t="str">
        <f>IF(BZ7="","",IF(BZ7="-","【-】","【"&amp;SUBSTITUTE(TEXT(BZ7,"#,##0.00"),"-","△")&amp;"】"))</f>
        <v>【97.59】</v>
      </c>
      <c r="CA6" s="22">
        <f>IF(CA7="",NA(),CA7)</f>
        <v>138.9</v>
      </c>
      <c r="CB6" s="22">
        <f t="shared" ref="CB6:CJ6" si="9">IF(CB7="",NA(),CB7)</f>
        <v>123.53</v>
      </c>
      <c r="CC6" s="22">
        <f t="shared" si="9"/>
        <v>129.80000000000001</v>
      </c>
      <c r="CD6" s="22">
        <f t="shared" si="9"/>
        <v>130.55000000000001</v>
      </c>
      <c r="CE6" s="22">
        <f t="shared" si="9"/>
        <v>135.97999999999999</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73.16</v>
      </c>
      <c r="CM6" s="22">
        <f t="shared" ref="CM6:CU6" si="10">IF(CM7="",NA(),CM7)</f>
        <v>71.92</v>
      </c>
      <c r="CN6" s="22">
        <f t="shared" si="10"/>
        <v>71.13</v>
      </c>
      <c r="CO6" s="22">
        <f t="shared" si="10"/>
        <v>70.58</v>
      </c>
      <c r="CP6" s="22">
        <f t="shared" si="10"/>
        <v>70.209999999999994</v>
      </c>
      <c r="CQ6" s="22">
        <f t="shared" si="10"/>
        <v>63.23</v>
      </c>
      <c r="CR6" s="22">
        <f t="shared" si="10"/>
        <v>62.59</v>
      </c>
      <c r="CS6" s="22">
        <f t="shared" si="10"/>
        <v>61.81</v>
      </c>
      <c r="CT6" s="22">
        <f t="shared" si="10"/>
        <v>62.35</v>
      </c>
      <c r="CU6" s="22">
        <f t="shared" si="10"/>
        <v>62.69</v>
      </c>
      <c r="CV6" s="21" t="str">
        <f>IF(CV7="","",IF(CV7="-","【-】","【"&amp;SUBSTITUTE(TEXT(CV7,"#,##0.00"),"-","△")&amp;"】"))</f>
        <v>【60.21】</v>
      </c>
      <c r="CW6" s="22">
        <f>IF(CW7="",NA(),CW7)</f>
        <v>87.7</v>
      </c>
      <c r="CX6" s="22">
        <f t="shared" ref="CX6:DF6" si="11">IF(CX7="",NA(),CX7)</f>
        <v>96.28</v>
      </c>
      <c r="CY6" s="22">
        <f t="shared" si="11"/>
        <v>96.3</v>
      </c>
      <c r="CZ6" s="22">
        <f t="shared" si="11"/>
        <v>95.27</v>
      </c>
      <c r="DA6" s="22">
        <f t="shared" si="11"/>
        <v>96.07</v>
      </c>
      <c r="DB6" s="22">
        <f t="shared" si="11"/>
        <v>89.35</v>
      </c>
      <c r="DC6" s="22">
        <f t="shared" si="11"/>
        <v>89.7</v>
      </c>
      <c r="DD6" s="22">
        <f t="shared" si="11"/>
        <v>89.24</v>
      </c>
      <c r="DE6" s="22">
        <f t="shared" si="11"/>
        <v>88.71</v>
      </c>
      <c r="DF6" s="22">
        <f t="shared" si="11"/>
        <v>88.32</v>
      </c>
      <c r="DG6" s="21" t="str">
        <f>IF(DG7="","",IF(DG7="-","【-】","【"&amp;SUBSTITUTE(TEXT(DG7,"#,##0.00"),"-","△")&amp;"】"))</f>
        <v>【89.21】</v>
      </c>
      <c r="DH6" s="22">
        <f>IF(DH7="",NA(),DH7)</f>
        <v>53.05</v>
      </c>
      <c r="DI6" s="22">
        <f t="shared" ref="DI6:DQ6" si="12">IF(DI7="",NA(),DI7)</f>
        <v>53.68</v>
      </c>
      <c r="DJ6" s="22">
        <f t="shared" si="12"/>
        <v>55.06</v>
      </c>
      <c r="DK6" s="22">
        <f t="shared" si="12"/>
        <v>56.24</v>
      </c>
      <c r="DL6" s="22">
        <f t="shared" si="12"/>
        <v>57.05</v>
      </c>
      <c r="DM6" s="22">
        <f t="shared" si="12"/>
        <v>49.62</v>
      </c>
      <c r="DN6" s="22">
        <f t="shared" si="12"/>
        <v>50.5</v>
      </c>
      <c r="DO6" s="22">
        <f t="shared" si="12"/>
        <v>51.28</v>
      </c>
      <c r="DP6" s="22">
        <f t="shared" si="12"/>
        <v>51.95</v>
      </c>
      <c r="DQ6" s="22">
        <f t="shared" si="12"/>
        <v>52.55</v>
      </c>
      <c r="DR6" s="21" t="str">
        <f>IF(DR7="","",IF(DR7="-","【-】","【"&amp;SUBSTITUTE(TEXT(DR7,"#,##0.00"),"-","△")&amp;"】"))</f>
        <v>【52.41】</v>
      </c>
      <c r="DS6" s="22">
        <f>IF(DS7="",NA(),DS7)</f>
        <v>2.33</v>
      </c>
      <c r="DT6" s="22">
        <f t="shared" ref="DT6:EB6" si="13">IF(DT7="",NA(),DT7)</f>
        <v>2.16</v>
      </c>
      <c r="DU6" s="22">
        <f t="shared" si="13"/>
        <v>2.16</v>
      </c>
      <c r="DV6" s="22">
        <f t="shared" si="13"/>
        <v>1.85</v>
      </c>
      <c r="DW6" s="22">
        <f t="shared" si="13"/>
        <v>1.8</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0.18</v>
      </c>
      <c r="EE6" s="22">
        <f t="shared" ref="EE6:EM6" si="14">IF(EE7="",NA(),EE7)</f>
        <v>0.15</v>
      </c>
      <c r="EF6" s="22">
        <f t="shared" si="14"/>
        <v>0.17</v>
      </c>
      <c r="EG6" s="22">
        <f t="shared" si="14"/>
        <v>0.28999999999999998</v>
      </c>
      <c r="EH6" s="22">
        <f t="shared" si="14"/>
        <v>0.05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112356</v>
      </c>
      <c r="D7" s="24">
        <v>46</v>
      </c>
      <c r="E7" s="24">
        <v>1</v>
      </c>
      <c r="F7" s="24">
        <v>0</v>
      </c>
      <c r="G7" s="24">
        <v>1</v>
      </c>
      <c r="H7" s="24" t="s">
        <v>93</v>
      </c>
      <c r="I7" s="24" t="s">
        <v>94</v>
      </c>
      <c r="J7" s="24" t="s">
        <v>95</v>
      </c>
      <c r="K7" s="24" t="s">
        <v>96</v>
      </c>
      <c r="L7" s="24" t="s">
        <v>97</v>
      </c>
      <c r="M7" s="24" t="s">
        <v>98</v>
      </c>
      <c r="N7" s="25" t="s">
        <v>99</v>
      </c>
      <c r="O7" s="25">
        <v>95.54</v>
      </c>
      <c r="P7" s="25">
        <v>99.98</v>
      </c>
      <c r="Q7" s="25">
        <v>2255</v>
      </c>
      <c r="R7" s="25">
        <v>113404</v>
      </c>
      <c r="S7" s="25">
        <v>19.77</v>
      </c>
      <c r="T7" s="25">
        <v>5736.17</v>
      </c>
      <c r="U7" s="25">
        <v>112858</v>
      </c>
      <c r="V7" s="25">
        <v>19.7</v>
      </c>
      <c r="W7" s="25">
        <v>5728.83</v>
      </c>
      <c r="X7" s="25">
        <v>109.21</v>
      </c>
      <c r="Y7" s="25">
        <v>124.69</v>
      </c>
      <c r="Z7" s="25">
        <v>122.44</v>
      </c>
      <c r="AA7" s="25">
        <v>117.46</v>
      </c>
      <c r="AB7" s="25">
        <v>115.97</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401.43</v>
      </c>
      <c r="AU7" s="25">
        <v>404.15</v>
      </c>
      <c r="AV7" s="25">
        <v>614.44000000000005</v>
      </c>
      <c r="AW7" s="25">
        <v>738.61</v>
      </c>
      <c r="AX7" s="25">
        <v>650.15</v>
      </c>
      <c r="AY7" s="25">
        <v>360.96</v>
      </c>
      <c r="AZ7" s="25">
        <v>351.29</v>
      </c>
      <c r="BA7" s="25">
        <v>364.24</v>
      </c>
      <c r="BB7" s="25">
        <v>369.82</v>
      </c>
      <c r="BC7" s="25">
        <v>355.75</v>
      </c>
      <c r="BD7" s="25">
        <v>239.69</v>
      </c>
      <c r="BE7" s="25">
        <v>50.35</v>
      </c>
      <c r="BF7" s="25">
        <v>35.68</v>
      </c>
      <c r="BG7" s="25">
        <v>34.58</v>
      </c>
      <c r="BH7" s="25">
        <v>20.22</v>
      </c>
      <c r="BI7" s="25">
        <v>14.07</v>
      </c>
      <c r="BJ7" s="25">
        <v>239.18</v>
      </c>
      <c r="BK7" s="25">
        <v>236.29</v>
      </c>
      <c r="BL7" s="25">
        <v>238.77</v>
      </c>
      <c r="BM7" s="25">
        <v>218.57</v>
      </c>
      <c r="BN7" s="25">
        <v>222.45</v>
      </c>
      <c r="BO7" s="25">
        <v>264.86</v>
      </c>
      <c r="BP7" s="25">
        <v>96.95</v>
      </c>
      <c r="BQ7" s="25">
        <v>108.12</v>
      </c>
      <c r="BR7" s="25">
        <v>80.48</v>
      </c>
      <c r="BS7" s="25">
        <v>103.31</v>
      </c>
      <c r="BT7" s="25">
        <v>99.41</v>
      </c>
      <c r="BU7" s="25">
        <v>101.89</v>
      </c>
      <c r="BV7" s="25">
        <v>104.33</v>
      </c>
      <c r="BW7" s="25">
        <v>98.85</v>
      </c>
      <c r="BX7" s="25">
        <v>101.78</v>
      </c>
      <c r="BY7" s="25">
        <v>100.33</v>
      </c>
      <c r="BZ7" s="25">
        <v>97.59</v>
      </c>
      <c r="CA7" s="25">
        <v>138.9</v>
      </c>
      <c r="CB7" s="25">
        <v>123.53</v>
      </c>
      <c r="CC7" s="25">
        <v>129.80000000000001</v>
      </c>
      <c r="CD7" s="25">
        <v>130.55000000000001</v>
      </c>
      <c r="CE7" s="25">
        <v>135.97999999999999</v>
      </c>
      <c r="CF7" s="25">
        <v>156.32</v>
      </c>
      <c r="CG7" s="25">
        <v>157.4</v>
      </c>
      <c r="CH7" s="25">
        <v>162.61000000000001</v>
      </c>
      <c r="CI7" s="25">
        <v>163.94</v>
      </c>
      <c r="CJ7" s="25">
        <v>169.31</v>
      </c>
      <c r="CK7" s="25">
        <v>181.66</v>
      </c>
      <c r="CL7" s="25">
        <v>73.16</v>
      </c>
      <c r="CM7" s="25">
        <v>71.92</v>
      </c>
      <c r="CN7" s="25">
        <v>71.13</v>
      </c>
      <c r="CO7" s="25">
        <v>70.58</v>
      </c>
      <c r="CP7" s="25">
        <v>70.209999999999994</v>
      </c>
      <c r="CQ7" s="25">
        <v>63.23</v>
      </c>
      <c r="CR7" s="25">
        <v>62.59</v>
      </c>
      <c r="CS7" s="25">
        <v>61.81</v>
      </c>
      <c r="CT7" s="25">
        <v>62.35</v>
      </c>
      <c r="CU7" s="25">
        <v>62.69</v>
      </c>
      <c r="CV7" s="25">
        <v>60.21</v>
      </c>
      <c r="CW7" s="25">
        <v>87.7</v>
      </c>
      <c r="CX7" s="25">
        <v>96.28</v>
      </c>
      <c r="CY7" s="25">
        <v>96.3</v>
      </c>
      <c r="CZ7" s="25">
        <v>95.27</v>
      </c>
      <c r="DA7" s="25">
        <v>96.07</v>
      </c>
      <c r="DB7" s="25">
        <v>89.35</v>
      </c>
      <c r="DC7" s="25">
        <v>89.7</v>
      </c>
      <c r="DD7" s="25">
        <v>89.24</v>
      </c>
      <c r="DE7" s="25">
        <v>88.71</v>
      </c>
      <c r="DF7" s="25">
        <v>88.32</v>
      </c>
      <c r="DG7" s="25">
        <v>89.21</v>
      </c>
      <c r="DH7" s="25">
        <v>53.05</v>
      </c>
      <c r="DI7" s="25">
        <v>53.68</v>
      </c>
      <c r="DJ7" s="25">
        <v>55.06</v>
      </c>
      <c r="DK7" s="25">
        <v>56.24</v>
      </c>
      <c r="DL7" s="25">
        <v>57.05</v>
      </c>
      <c r="DM7" s="25">
        <v>49.62</v>
      </c>
      <c r="DN7" s="25">
        <v>50.5</v>
      </c>
      <c r="DO7" s="25">
        <v>51.28</v>
      </c>
      <c r="DP7" s="25">
        <v>51.95</v>
      </c>
      <c r="DQ7" s="25">
        <v>52.55</v>
      </c>
      <c r="DR7" s="25">
        <v>52.41</v>
      </c>
      <c r="DS7" s="25">
        <v>2.33</v>
      </c>
      <c r="DT7" s="25">
        <v>2.16</v>
      </c>
      <c r="DU7" s="25">
        <v>2.16</v>
      </c>
      <c r="DV7" s="25">
        <v>1.85</v>
      </c>
      <c r="DW7" s="25">
        <v>1.8</v>
      </c>
      <c r="DX7" s="25">
        <v>19.510000000000002</v>
      </c>
      <c r="DY7" s="25">
        <v>21.19</v>
      </c>
      <c r="DZ7" s="25">
        <v>22.64</v>
      </c>
      <c r="EA7" s="25">
        <v>24.49</v>
      </c>
      <c r="EB7" s="25">
        <v>25.85</v>
      </c>
      <c r="EC7" s="25">
        <v>26.78</v>
      </c>
      <c r="ED7" s="25">
        <v>0.18</v>
      </c>
      <c r="EE7" s="25">
        <v>0.15</v>
      </c>
      <c r="EF7" s="25">
        <v>0.17</v>
      </c>
      <c r="EG7" s="25">
        <v>0.28999999999999998</v>
      </c>
      <c r="EH7" s="25">
        <v>0.05</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2026-01-28T02:42:04Z</cp:lastPrinted>
  <dcterms:created xsi:type="dcterms:W3CDTF">2025-12-12T09:14:03Z</dcterms:created>
  <dcterms:modified xsi:type="dcterms:W3CDTF">2026-02-02T23:46:09Z</dcterms:modified>
  <cp:category/>
</cp:coreProperties>
</file>